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 activeTab="1"/>
  </bookViews>
  <sheets>
    <sheet name="Indicateurs création de valeur" sheetId="3" r:id="rId1"/>
    <sheet name="Bilan et compte de résultat " sheetId="2" r:id="rId2"/>
  </sheets>
  <calcPr calcId="162913"/>
</workbook>
</file>

<file path=xl/calcChain.xml><?xml version="1.0" encoding="utf-8"?>
<calcChain xmlns="http://schemas.openxmlformats.org/spreadsheetml/2006/main">
  <c r="C5" i="3" l="1"/>
  <c r="C7" i="3" s="1"/>
  <c r="E14" i="3"/>
  <c r="C14" i="3"/>
  <c r="J10" i="3"/>
  <c r="I10" i="3"/>
  <c r="E10" i="3"/>
  <c r="C10" i="3"/>
  <c r="E9" i="3"/>
  <c r="C9" i="3"/>
  <c r="E8" i="3"/>
  <c r="C8" i="3"/>
  <c r="I7" i="3"/>
  <c r="J6" i="3"/>
  <c r="I6" i="3"/>
  <c r="E6" i="3"/>
  <c r="C6" i="3"/>
  <c r="J5" i="3"/>
  <c r="J7" i="3" s="1"/>
  <c r="I5" i="3"/>
  <c r="E5" i="3"/>
  <c r="E7" i="3" s="1"/>
  <c r="F7" i="3" l="1"/>
  <c r="E11" i="3"/>
  <c r="C11" i="3"/>
  <c r="D7" i="3"/>
  <c r="F11" i="3" l="1"/>
  <c r="J9" i="3"/>
  <c r="J11" i="3" s="1"/>
  <c r="E15" i="3"/>
  <c r="F15" i="3" s="1"/>
  <c r="C15" i="3"/>
  <c r="D15" i="3" s="1"/>
  <c r="I9" i="3"/>
  <c r="I11" i="3" s="1"/>
  <c r="D11" i="3"/>
  <c r="B7" i="2"/>
  <c r="B3" i="2"/>
  <c r="I3" i="2"/>
  <c r="I13" i="2" s="1"/>
  <c r="L3" i="2"/>
  <c r="L13" i="2" s="1"/>
  <c r="M3" i="2"/>
  <c r="M13" i="2" s="1"/>
  <c r="J3" i="2"/>
  <c r="J13" i="2" s="1"/>
  <c r="F7" i="2"/>
  <c r="E7" i="2"/>
  <c r="C7" i="2"/>
  <c r="F3" i="2"/>
  <c r="F11" i="2" s="1"/>
  <c r="E5" i="2"/>
  <c r="E3" i="2" s="1"/>
  <c r="C3" i="2"/>
  <c r="B11" i="2" l="1"/>
  <c r="I14" i="2"/>
  <c r="E11" i="2"/>
  <c r="C11" i="2"/>
  <c r="J14" i="2"/>
</calcChain>
</file>

<file path=xl/sharedStrings.xml><?xml version="1.0" encoding="utf-8"?>
<sst xmlns="http://schemas.openxmlformats.org/spreadsheetml/2006/main" count="65" uniqueCount="61">
  <si>
    <t>ACTIF</t>
  </si>
  <si>
    <t>PASSIF</t>
  </si>
  <si>
    <t>Actif immobilisé</t>
  </si>
  <si>
    <t>-Immo. incorporelles</t>
  </si>
  <si>
    <t>-Immo. corporelles</t>
  </si>
  <si>
    <t>-Immo financières</t>
  </si>
  <si>
    <t>Capitaux propres</t>
  </si>
  <si>
    <t>-Capital</t>
  </si>
  <si>
    <t>-Réserves</t>
  </si>
  <si>
    <t>-Résultat</t>
  </si>
  <si>
    <t>Actif circulant</t>
  </si>
  <si>
    <t>-Stocks</t>
  </si>
  <si>
    <t xml:space="preserve">-Disponibilités </t>
  </si>
  <si>
    <t>Dettes</t>
  </si>
  <si>
    <t>-Emprunts</t>
  </si>
  <si>
    <t>-Dettes fournisseurs</t>
  </si>
  <si>
    <t>Total Actif</t>
  </si>
  <si>
    <t>Total Passif</t>
  </si>
  <si>
    <t>CHARGES</t>
  </si>
  <si>
    <t>PRODUITS</t>
  </si>
  <si>
    <t>Charges d’exploitation</t>
  </si>
  <si>
    <t xml:space="preserve">-Achats de marchandises </t>
  </si>
  <si>
    <t>-Achat de matières 1ères</t>
  </si>
  <si>
    <t>-Autres achats et charges externes</t>
  </si>
  <si>
    <t>-Impôts et taxes</t>
  </si>
  <si>
    <t>-Charges de personnel</t>
  </si>
  <si>
    <t>-Amortissements</t>
  </si>
  <si>
    <t>Produits d’exploitation</t>
  </si>
  <si>
    <t>Charges financières</t>
  </si>
  <si>
    <t>Produits financiers</t>
  </si>
  <si>
    <t>Charges exceptionnelles</t>
  </si>
  <si>
    <t>Produits exceptionnels</t>
  </si>
  <si>
    <t>Total des charges</t>
  </si>
  <si>
    <t>Total des produits</t>
  </si>
  <si>
    <t>Résultat (Bénéfice)</t>
  </si>
  <si>
    <t>Résultat (Perte)</t>
  </si>
  <si>
    <t>Chiffres d'affaires</t>
  </si>
  <si>
    <t>- consommations intermédiaires</t>
  </si>
  <si>
    <t>= Valeur ajoutée</t>
  </si>
  <si>
    <t>= Résultat d'exploitation</t>
  </si>
  <si>
    <t>INDICATEURS DE CREATION DE VALEUR EXTRAITS DU COMPTE DE RESULTAT</t>
  </si>
  <si>
    <t>INDICATEURS DE CREATION DE VALEUR EXTRAITS DU BILAN</t>
  </si>
  <si>
    <t>Actif net</t>
  </si>
  <si>
    <t>-Dettes</t>
  </si>
  <si>
    <t>=Valeur patrimoniale</t>
  </si>
  <si>
    <t>en % du CA</t>
  </si>
  <si>
    <t>+ Résultat financier</t>
  </si>
  <si>
    <t>+ Résultat exceptionnel</t>
  </si>
  <si>
    <t>=Résultat net comptable</t>
  </si>
  <si>
    <t>Résultat exploitation</t>
  </si>
  <si>
    <t>/ Capitaux engagés (*)</t>
  </si>
  <si>
    <t>=Rentabilité économique</t>
  </si>
  <si>
    <t>(*) (capitaux propres + dettes financières nettes)</t>
  </si>
  <si>
    <t>(*) 6 mois d'activité pour 2018 et données prévisionnelles pour 2019</t>
  </si>
  <si>
    <t>BILAN SIMPLIFIE LIME FRANCE (*)</t>
  </si>
  <si>
    <t>COMPTE DE RÉSULTAT SIMPLIFIÉ LIME FRANCE (*)</t>
  </si>
  <si>
    <t>-Dettes fiscales et sociales</t>
  </si>
  <si>
    <t>-Chiffre d'affaires</t>
  </si>
  <si>
    <t>-Créances</t>
  </si>
  <si>
    <t>Impôt sur les sociétés (IS)</t>
  </si>
  <si>
    <t>- Impôt sur les sociétés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</si>
</sst>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justify" vertical="top" wrapText="1"/>
    </xf>
    <xf numFmtId="0" fontId="3" fillId="0" borderId="0" xfId="0" applyFont="1"/>
    <xf numFmtId="0" fontId="3" fillId="0" borderId="17" xfId="0" quotePrefix="1" applyFont="1" applyBorder="1"/>
    <xf numFmtId="42" fontId="2" fillId="3" borderId="7" xfId="0" applyNumberFormat="1" applyFont="1" applyFill="1" applyBorder="1" applyAlignment="1">
      <alignment vertical="top" wrapText="1"/>
    </xf>
    <xf numFmtId="42" fontId="0" fillId="0" borderId="0" xfId="0" applyNumberFormat="1"/>
    <xf numFmtId="42" fontId="1" fillId="3" borderId="11" xfId="0" applyNumberFormat="1" applyFont="1" applyFill="1" applyBorder="1" applyAlignment="1">
      <alignment horizontal="justify" vertical="top" wrapText="1"/>
    </xf>
    <xf numFmtId="41" fontId="3" fillId="3" borderId="6" xfId="0" applyNumberFormat="1" applyFont="1" applyFill="1" applyBorder="1" applyAlignment="1">
      <alignment horizontal="justify" vertical="top" wrapText="1"/>
    </xf>
    <xf numFmtId="41" fontId="3" fillId="3" borderId="7" xfId="0" applyNumberFormat="1" applyFont="1" applyFill="1" applyBorder="1" applyAlignment="1">
      <alignment vertical="top" wrapText="1"/>
    </xf>
    <xf numFmtId="41" fontId="0" fillId="0" borderId="0" xfId="0" applyNumberFormat="1"/>
    <xf numFmtId="41" fontId="3" fillId="3" borderId="11" xfId="0" applyNumberFormat="1" applyFont="1" applyFill="1" applyBorder="1" applyAlignment="1">
      <alignment horizontal="justify" vertical="top" wrapText="1"/>
    </xf>
    <xf numFmtId="41" fontId="3" fillId="3" borderId="12" xfId="0" applyNumberFormat="1" applyFont="1" applyFill="1" applyBorder="1" applyAlignment="1">
      <alignment horizontal="justify" vertical="top" wrapText="1"/>
    </xf>
    <xf numFmtId="41" fontId="0" fillId="3" borderId="12" xfId="0" applyNumberFormat="1" applyFill="1" applyBorder="1" applyAlignment="1">
      <alignment vertical="top" wrapText="1"/>
    </xf>
    <xf numFmtId="41" fontId="3" fillId="3" borderId="4" xfId="0" applyNumberFormat="1" applyFont="1" applyFill="1" applyBorder="1" applyAlignment="1">
      <alignment horizontal="justify" vertical="top" wrapText="1"/>
    </xf>
    <xf numFmtId="41" fontId="1" fillId="3" borderId="4" xfId="0" applyNumberFormat="1" applyFont="1" applyFill="1" applyBorder="1" applyAlignment="1">
      <alignment vertical="top" wrapText="1"/>
    </xf>
    <xf numFmtId="41" fontId="3" fillId="3" borderId="5" xfId="0" applyNumberFormat="1" applyFont="1" applyFill="1" applyBorder="1" applyAlignment="1">
      <alignment vertical="top" wrapText="1"/>
    </xf>
    <xf numFmtId="41" fontId="2" fillId="3" borderId="6" xfId="0" applyNumberFormat="1" applyFont="1" applyFill="1" applyBorder="1" applyAlignment="1">
      <alignment vertical="top" wrapText="1"/>
    </xf>
    <xf numFmtId="41" fontId="2" fillId="3" borderId="7" xfId="0" applyNumberFormat="1" applyFont="1" applyFill="1" applyBorder="1" applyAlignment="1">
      <alignment vertical="top" wrapText="1"/>
    </xf>
    <xf numFmtId="41" fontId="3" fillId="3" borderId="6" xfId="0" applyNumberFormat="1" applyFont="1" applyFill="1" applyBorder="1" applyAlignment="1">
      <alignment vertical="top" wrapText="1"/>
    </xf>
    <xf numFmtId="41" fontId="3" fillId="3" borderId="9" xfId="0" applyNumberFormat="1" applyFont="1" applyFill="1" applyBorder="1" applyAlignment="1">
      <alignment horizontal="justify" vertical="top" wrapText="1"/>
    </xf>
    <xf numFmtId="41" fontId="1" fillId="3" borderId="9" xfId="0" applyNumberFormat="1" applyFont="1" applyFill="1" applyBorder="1" applyAlignment="1">
      <alignment horizontal="justify" vertical="top" wrapText="1"/>
    </xf>
    <xf numFmtId="41" fontId="0" fillId="3" borderId="10" xfId="0" applyNumberFormat="1" applyFill="1" applyBorder="1" applyAlignment="1">
      <alignment vertical="top" wrapText="1"/>
    </xf>
    <xf numFmtId="41" fontId="3" fillId="3" borderId="4" xfId="0" applyNumberFormat="1" applyFont="1" applyFill="1" applyBorder="1" applyAlignment="1">
      <alignment vertical="top" wrapText="1"/>
    </xf>
    <xf numFmtId="41" fontId="1" fillId="3" borderId="10" xfId="0" applyNumberFormat="1" applyFont="1" applyFill="1" applyBorder="1" applyAlignment="1">
      <alignment horizontal="justify" vertical="top" wrapText="1"/>
    </xf>
    <xf numFmtId="41" fontId="1" fillId="3" borderId="5" xfId="0" applyNumberFormat="1" applyFont="1" applyFill="1" applyBorder="1" applyAlignment="1">
      <alignment vertical="top" wrapText="1"/>
    </xf>
    <xf numFmtId="41" fontId="1" fillId="3" borderId="9" xfId="0" applyNumberFormat="1" applyFont="1" applyFill="1" applyBorder="1" applyAlignment="1">
      <alignment horizontal="center" vertical="top" wrapText="1"/>
    </xf>
    <xf numFmtId="41" fontId="1" fillId="3" borderId="10" xfId="0" applyNumberFormat="1" applyFont="1" applyFill="1" applyBorder="1" applyAlignment="1">
      <alignment horizontal="center" vertical="top" wrapText="1"/>
    </xf>
    <xf numFmtId="41" fontId="3" fillId="0" borderId="0" xfId="0" applyNumberFormat="1" applyFont="1"/>
    <xf numFmtId="41" fontId="3" fillId="0" borderId="19" xfId="0" applyNumberFormat="1" applyFont="1" applyBorder="1"/>
    <xf numFmtId="41" fontId="3" fillId="0" borderId="17" xfId="0" quotePrefix="1" applyNumberFormat="1" applyFont="1" applyBorder="1"/>
    <xf numFmtId="41" fontId="3" fillId="0" borderId="0" xfId="0" applyNumberFormat="1" applyFont="1" applyBorder="1"/>
    <xf numFmtId="41" fontId="3" fillId="0" borderId="16" xfId="0" quotePrefix="1" applyNumberFormat="1" applyFont="1" applyBorder="1"/>
    <xf numFmtId="41" fontId="1" fillId="3" borderId="12" xfId="0" applyNumberFormat="1" applyFont="1" applyFill="1" applyBorder="1" applyAlignment="1">
      <alignment horizontal="justify" vertical="top" wrapText="1"/>
    </xf>
    <xf numFmtId="41" fontId="3" fillId="0" borderId="22" xfId="0" applyNumberFormat="1" applyFont="1" applyBorder="1"/>
    <xf numFmtId="41" fontId="3" fillId="0" borderId="23" xfId="0" applyNumberFormat="1" applyFont="1" applyBorder="1"/>
    <xf numFmtId="41" fontId="3" fillId="0" borderId="24" xfId="0" applyNumberFormat="1" applyFont="1" applyBorder="1"/>
    <xf numFmtId="41" fontId="3" fillId="0" borderId="26" xfId="0" applyNumberFormat="1" applyFont="1" applyBorder="1" applyAlignment="1"/>
    <xf numFmtId="41" fontId="3" fillId="5" borderId="21" xfId="0" applyNumberFormat="1" applyFont="1" applyFill="1" applyBorder="1" applyAlignment="1"/>
    <xf numFmtId="41" fontId="3" fillId="0" borderId="27" xfId="0" applyNumberFormat="1" applyFont="1" applyBorder="1" applyAlignment="1"/>
    <xf numFmtId="41" fontId="3" fillId="0" borderId="6" xfId="0" applyNumberFormat="1" applyFont="1" applyBorder="1" applyAlignment="1"/>
    <xf numFmtId="41" fontId="3" fillId="3" borderId="10" xfId="0" applyNumberFormat="1" applyFont="1" applyFill="1" applyBorder="1" applyAlignment="1">
      <alignment horizontal="justify" vertical="top" wrapText="1"/>
    </xf>
    <xf numFmtId="41" fontId="3" fillId="3" borderId="10" xfId="1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6" borderId="0" xfId="0" quotePrefix="1" applyFont="1" applyFill="1" applyBorder="1"/>
    <xf numFmtId="41" fontId="3" fillId="6" borderId="0" xfId="0" applyNumberFormat="1" applyFont="1" applyFill="1" applyBorder="1"/>
    <xf numFmtId="0" fontId="0" fillId="6" borderId="0" xfId="0" applyFill="1" applyBorder="1"/>
    <xf numFmtId="9" fontId="3" fillId="6" borderId="0" xfId="2" applyFont="1" applyFill="1" applyBorder="1" applyAlignment="1">
      <alignment horizontal="center"/>
    </xf>
    <xf numFmtId="0" fontId="3" fillId="0" borderId="0" xfId="0" quotePrefix="1" applyFont="1"/>
    <xf numFmtId="41" fontId="1" fillId="5" borderId="1" xfId="0" quotePrefix="1" applyNumberFormat="1" applyFont="1" applyFill="1" applyBorder="1"/>
    <xf numFmtId="41" fontId="1" fillId="5" borderId="21" xfId="0" quotePrefix="1" applyNumberFormat="1" applyFont="1" applyFill="1" applyBorder="1"/>
    <xf numFmtId="41" fontId="3" fillId="5" borderId="21" xfId="0" applyNumberFormat="1" applyFont="1" applyFill="1" applyBorder="1" applyAlignment="1">
      <alignment horizontal="center"/>
    </xf>
    <xf numFmtId="9" fontId="3" fillId="5" borderId="21" xfId="2" applyFont="1" applyFill="1" applyBorder="1" applyAlignment="1">
      <alignment horizontal="center"/>
    </xf>
    <xf numFmtId="41" fontId="3" fillId="0" borderId="18" xfId="0" applyNumberFormat="1" applyFont="1" applyBorder="1" applyAlignment="1"/>
    <xf numFmtId="9" fontId="3" fillId="7" borderId="21" xfId="2" applyFont="1" applyFill="1" applyBorder="1" applyAlignment="1">
      <alignment horizontal="center"/>
    </xf>
    <xf numFmtId="0" fontId="3" fillId="0" borderId="14" xfId="0" quotePrefix="1" applyFont="1" applyBorder="1"/>
    <xf numFmtId="41" fontId="0" fillId="0" borderId="0" xfId="0" quotePrefix="1" applyNumberFormat="1"/>
    <xf numFmtId="0" fontId="3" fillId="0" borderId="20" xfId="0" quotePrefix="1" applyFont="1" applyBorder="1"/>
    <xf numFmtId="0" fontId="1" fillId="2" borderId="32" xfId="0" applyFont="1" applyFill="1" applyBorder="1" applyAlignment="1">
      <alignment horizontal="center" vertical="top" wrapText="1"/>
    </xf>
    <xf numFmtId="41" fontId="1" fillId="2" borderId="33" xfId="0" applyNumberFormat="1" applyFont="1" applyFill="1" applyBorder="1" applyAlignment="1">
      <alignment horizontal="center" vertical="top" wrapText="1"/>
    </xf>
    <xf numFmtId="41" fontId="1" fillId="3" borderId="6" xfId="0" applyNumberFormat="1" applyFont="1" applyFill="1" applyBorder="1" applyAlignment="1">
      <alignment vertical="top" wrapText="1"/>
    </xf>
    <xf numFmtId="41" fontId="1" fillId="3" borderId="21" xfId="0" applyNumberFormat="1" applyFont="1" applyFill="1" applyBorder="1" applyAlignment="1">
      <alignment vertical="top" wrapText="1"/>
    </xf>
    <xf numFmtId="41" fontId="3" fillId="3" borderId="7" xfId="0" quotePrefix="1" applyNumberFormat="1" applyFont="1" applyFill="1" applyBorder="1" applyAlignment="1">
      <alignment vertical="top" wrapText="1"/>
    </xf>
    <xf numFmtId="41" fontId="3" fillId="3" borderId="12" xfId="0" quotePrefix="1" applyNumberFormat="1" applyFont="1" applyFill="1" applyBorder="1" applyAlignment="1">
      <alignment horizontal="justify" vertical="top" wrapText="1"/>
    </xf>
    <xf numFmtId="41" fontId="1" fillId="5" borderId="2" xfId="0" quotePrefix="1" applyNumberFormat="1" applyFont="1" applyFill="1" applyBorder="1" applyAlignment="1">
      <alignment horizontal="center"/>
    </xf>
    <xf numFmtId="41" fontId="3" fillId="0" borderId="8" xfId="0" applyNumberFormat="1" applyFont="1" applyBorder="1"/>
    <xf numFmtId="41" fontId="3" fillId="0" borderId="35" xfId="0" applyNumberFormat="1" applyFont="1" applyBorder="1"/>
    <xf numFmtId="41" fontId="3" fillId="0" borderId="36" xfId="0" applyNumberFormat="1" applyFont="1" applyBorder="1"/>
    <xf numFmtId="0" fontId="1" fillId="2" borderId="21" xfId="0" applyFont="1" applyFill="1" applyBorder="1" applyAlignment="1">
      <alignment horizontal="center" vertical="top" wrapText="1"/>
    </xf>
    <xf numFmtId="41" fontId="3" fillId="3" borderId="6" xfId="0" quotePrefix="1" applyNumberFormat="1" applyFont="1" applyFill="1" applyBorder="1" applyAlignment="1">
      <alignment vertical="top" wrapText="1"/>
    </xf>
    <xf numFmtId="41" fontId="1" fillId="6" borderId="0" xfId="0" applyNumberFormat="1" applyFont="1" applyFill="1" applyBorder="1" applyAlignment="1">
      <alignment vertical="top" wrapText="1"/>
    </xf>
    <xf numFmtId="41" fontId="1" fillId="3" borderId="3" xfId="0" applyNumberFormat="1" applyFont="1" applyFill="1" applyBorder="1" applyAlignment="1">
      <alignment vertical="top" wrapText="1"/>
    </xf>
    <xf numFmtId="41" fontId="1" fillId="3" borderId="10" xfId="1" applyNumberFormat="1" applyFont="1" applyFill="1" applyBorder="1" applyAlignment="1">
      <alignment vertical="top" wrapText="1"/>
    </xf>
    <xf numFmtId="41" fontId="3" fillId="0" borderId="31" xfId="0" quotePrefix="1" applyNumberFormat="1" applyFont="1" applyBorder="1" applyAlignment="1">
      <alignment horizontal="center"/>
    </xf>
    <xf numFmtId="41" fontId="3" fillId="0" borderId="30" xfId="0" quotePrefix="1" applyNumberFormat="1" applyFont="1" applyBorder="1" applyAlignment="1">
      <alignment horizontal="center"/>
    </xf>
    <xf numFmtId="41" fontId="3" fillId="0" borderId="34" xfId="0" quotePrefix="1" applyNumberFormat="1" applyFont="1" applyBorder="1" applyAlignment="1">
      <alignment horizontal="center"/>
    </xf>
    <xf numFmtId="41" fontId="3" fillId="0" borderId="13" xfId="0" applyNumberFormat="1" applyFont="1" applyBorder="1" applyAlignment="1"/>
    <xf numFmtId="41" fontId="3" fillId="0" borderId="14" xfId="0" applyNumberFormat="1" applyFont="1" applyBorder="1" applyAlignment="1"/>
    <xf numFmtId="41" fontId="3" fillId="0" borderId="37" xfId="0" quotePrefix="1" applyNumberFormat="1" applyFont="1" applyBorder="1" applyAlignment="1">
      <alignment horizontal="left"/>
    </xf>
    <xf numFmtId="41" fontId="1" fillId="5" borderId="28" xfId="0" quotePrefix="1" applyNumberFormat="1" applyFont="1" applyFill="1" applyBorder="1" applyAlignment="1">
      <alignment horizontal="left"/>
    </xf>
    <xf numFmtId="41" fontId="3" fillId="0" borderId="29" xfId="0" quotePrefix="1" applyNumberFormat="1" applyFont="1" applyBorder="1" applyAlignment="1">
      <alignment horizontal="left"/>
    </xf>
    <xf numFmtId="41" fontId="3" fillId="0" borderId="38" xfId="0" quotePrefix="1" applyNumberFormat="1" applyFont="1" applyBorder="1" applyAlignment="1">
      <alignment horizontal="left"/>
    </xf>
    <xf numFmtId="0" fontId="3" fillId="0" borderId="25" xfId="0" quotePrefix="1" applyFont="1" applyBorder="1" applyAlignment="1">
      <alignment horizontal="left"/>
    </xf>
    <xf numFmtId="41" fontId="3" fillId="0" borderId="39" xfId="0" applyNumberFormat="1" applyFont="1" applyBorder="1"/>
    <xf numFmtId="41" fontId="3" fillId="0" borderId="8" xfId="0" applyNumberFormat="1" applyFont="1" applyBorder="1" applyAlignment="1">
      <alignment horizontal="center"/>
    </xf>
    <xf numFmtId="41" fontId="3" fillId="0" borderId="6" xfId="0" applyNumberFormat="1" applyFont="1" applyBorder="1" applyAlignment="1">
      <alignment horizontal="center"/>
    </xf>
    <xf numFmtId="9" fontId="3" fillId="0" borderId="6" xfId="2" applyFont="1" applyBorder="1" applyAlignment="1">
      <alignment horizontal="center"/>
    </xf>
    <xf numFmtId="0" fontId="3" fillId="0" borderId="6" xfId="0" applyFont="1" applyBorder="1"/>
    <xf numFmtId="41" fontId="1" fillId="7" borderId="21" xfId="0" applyNumberFormat="1" applyFont="1" applyFill="1" applyBorder="1" applyAlignment="1">
      <alignment horizontal="center"/>
    </xf>
    <xf numFmtId="41" fontId="3" fillId="0" borderId="25" xfId="0" applyNumberFormat="1" applyFont="1" applyBorder="1"/>
    <xf numFmtId="41" fontId="3" fillId="0" borderId="17" xfId="0" applyNumberFormat="1" applyFont="1" applyBorder="1" applyAlignment="1"/>
    <xf numFmtId="0" fontId="3" fillId="0" borderId="17" xfId="0" quotePrefix="1" applyFont="1" applyBorder="1" applyAlignment="1">
      <alignment horizontal="left"/>
    </xf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41" fontId="5" fillId="0" borderId="6" xfId="0" applyNumberFormat="1" applyFont="1" applyBorder="1" applyAlignment="1"/>
    <xf numFmtId="41" fontId="5" fillId="0" borderId="40" xfId="0" applyNumberFormat="1" applyFont="1" applyBorder="1" applyAlignment="1"/>
    <xf numFmtId="0" fontId="3" fillId="0" borderId="18" xfId="0" quotePrefix="1" applyFont="1" applyBorder="1" applyAlignment="1">
      <alignment horizontal="left"/>
    </xf>
    <xf numFmtId="0" fontId="3" fillId="0" borderId="41" xfId="0" quotePrefix="1" applyFont="1" applyBorder="1"/>
    <xf numFmtId="41" fontId="1" fillId="5" borderId="1" xfId="0" quotePrefix="1" applyNumberFormat="1" applyFont="1" applyFill="1" applyBorder="1" applyAlignment="1">
      <alignment horizontal="left"/>
    </xf>
    <xf numFmtId="41" fontId="1" fillId="5" borderId="3" xfId="0" quotePrefix="1" applyNumberFormat="1" applyFont="1" applyFill="1" applyBorder="1"/>
    <xf numFmtId="0" fontId="1" fillId="5" borderId="1" xfId="0" quotePrefix="1" applyFont="1" applyFill="1" applyBorder="1" applyAlignment="1">
      <alignment horizontal="left"/>
    </xf>
    <xf numFmtId="0" fontId="1" fillId="5" borderId="3" xfId="0" quotePrefix="1" applyFont="1" applyFill="1" applyBorder="1"/>
    <xf numFmtId="0" fontId="1" fillId="2" borderId="3" xfId="0" applyFont="1" applyFill="1" applyBorder="1" applyAlignment="1">
      <alignment horizontal="center" vertical="top" wrapText="1"/>
    </xf>
    <xf numFmtId="41" fontId="5" fillId="0" borderId="42" xfId="0" applyNumberFormat="1" applyFont="1" applyBorder="1" applyAlignment="1"/>
    <xf numFmtId="9" fontId="3" fillId="7" borderId="4" xfId="2" applyFont="1" applyFill="1" applyBorder="1" applyAlignment="1">
      <alignment horizontal="center"/>
    </xf>
    <xf numFmtId="41" fontId="1" fillId="7" borderId="28" xfId="0" applyNumberFormat="1" applyFont="1" applyFill="1" applyBorder="1" applyAlignment="1">
      <alignment horizontal="center"/>
    </xf>
    <xf numFmtId="41" fontId="3" fillId="0" borderId="13" xfId="0" quotePrefix="1" applyNumberFormat="1" applyFont="1" applyBorder="1" applyAlignment="1">
      <alignment horizontal="left"/>
    </xf>
    <xf numFmtId="41" fontId="3" fillId="0" borderId="14" xfId="0" quotePrefix="1" applyNumberFormat="1" applyFont="1" applyBorder="1" applyAlignment="1">
      <alignment horizontal="center"/>
    </xf>
    <xf numFmtId="41" fontId="3" fillId="0" borderId="42" xfId="0" applyNumberFormat="1" applyFont="1" applyBorder="1" applyAlignment="1"/>
    <xf numFmtId="9" fontId="3" fillId="0" borderId="7" xfId="2" applyFont="1" applyBorder="1" applyAlignment="1">
      <alignment horizontal="center"/>
    </xf>
    <xf numFmtId="9" fontId="3" fillId="0" borderId="4" xfId="2" applyFont="1" applyBorder="1" applyAlignment="1">
      <alignment horizontal="center"/>
    </xf>
    <xf numFmtId="41" fontId="3" fillId="0" borderId="35" xfId="0" applyNumberFormat="1" applyFont="1" applyBorder="1" applyAlignment="1"/>
    <xf numFmtId="41" fontId="1" fillId="4" borderId="15" xfId="0" applyNumberFormat="1" applyFont="1" applyFill="1" applyBorder="1" applyAlignment="1">
      <alignment horizontal="center" vertical="center" wrapText="1"/>
    </xf>
    <xf numFmtId="41" fontId="1" fillId="4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19" sqref="J19"/>
    </sheetView>
  </sheetViews>
  <sheetFormatPr baseColWidth="10" defaultRowHeight="15" x14ac:dyDescent="0.25"/>
  <cols>
    <col min="2" max="2" width="12.140625" customWidth="1"/>
    <col min="4" max="4" width="9.5703125" customWidth="1"/>
    <col min="8" max="8" width="27.140625" customWidth="1"/>
    <col min="9" max="9" width="12.7109375" customWidth="1"/>
    <col min="10" max="10" width="13.42578125" customWidth="1"/>
  </cols>
  <sheetData>
    <row r="1" spans="1:10" ht="15" customHeight="1" x14ac:dyDescent="0.25">
      <c r="H1" s="11"/>
    </row>
    <row r="3" spans="1:10" ht="15.75" thickBot="1" x14ac:dyDescent="0.3">
      <c r="A3" s="114" t="s">
        <v>40</v>
      </c>
      <c r="B3" s="115"/>
      <c r="C3" s="115"/>
      <c r="D3" s="115"/>
      <c r="E3" s="115"/>
      <c r="F3" s="115"/>
      <c r="G3" s="93"/>
      <c r="H3" s="114" t="s">
        <v>41</v>
      </c>
      <c r="I3" s="115"/>
      <c r="J3" s="115"/>
    </row>
    <row r="4" spans="1:10" ht="15.75" thickBot="1" x14ac:dyDescent="0.3">
      <c r="A4" s="29"/>
      <c r="B4" s="29"/>
      <c r="C4" s="69">
        <v>2019</v>
      </c>
      <c r="D4" s="107" t="s">
        <v>45</v>
      </c>
      <c r="E4" s="69">
        <v>2018</v>
      </c>
      <c r="F4" s="89" t="s">
        <v>45</v>
      </c>
      <c r="G4" s="93"/>
      <c r="H4" s="29"/>
      <c r="I4" s="69">
        <v>2019</v>
      </c>
      <c r="J4" s="104">
        <v>2018</v>
      </c>
    </row>
    <row r="5" spans="1:10" x14ac:dyDescent="0.25">
      <c r="A5" s="77" t="s">
        <v>36</v>
      </c>
      <c r="B5" s="78"/>
      <c r="C5" s="84">
        <f>'Bilan et compte de résultat '!L21</f>
        <v>0</v>
      </c>
      <c r="D5" s="85"/>
      <c r="E5" s="90">
        <f>'Bilan et compte de résultat '!M21</f>
        <v>0</v>
      </c>
      <c r="F5" s="85"/>
      <c r="G5" s="93"/>
      <c r="H5" s="30" t="s">
        <v>42</v>
      </c>
      <c r="I5" s="66">
        <f>'Bilan et compte de résultat '!B28</f>
        <v>0</v>
      </c>
      <c r="J5" s="36">
        <f>'Bilan et compte de résultat '!C28</f>
        <v>0</v>
      </c>
    </row>
    <row r="6" spans="1:10" ht="15.75" thickBot="1" x14ac:dyDescent="0.3">
      <c r="A6" s="79" t="s">
        <v>37</v>
      </c>
      <c r="B6" s="74"/>
      <c r="C6" s="38">
        <f>'Bilan et compte de résultat '!I23</f>
        <v>0</v>
      </c>
      <c r="D6" s="86"/>
      <c r="E6" s="91">
        <f>'Bilan et compte de résultat '!J23</f>
        <v>0</v>
      </c>
      <c r="F6" s="86"/>
      <c r="G6" s="93"/>
      <c r="H6" s="31" t="s">
        <v>43</v>
      </c>
      <c r="I6" s="67">
        <f>'Bilan et compte de résultat '!E24</f>
        <v>0</v>
      </c>
      <c r="J6" s="68">
        <f>'Bilan et compte de résultat '!F24</f>
        <v>0</v>
      </c>
    </row>
    <row r="7" spans="1:10" ht="15.75" thickBot="1" x14ac:dyDescent="0.3">
      <c r="A7" s="80" t="s">
        <v>38</v>
      </c>
      <c r="B7" s="65"/>
      <c r="C7" s="39">
        <f>C5-C6</f>
        <v>0</v>
      </c>
      <c r="D7" s="55" t="e">
        <f>C7/C5</f>
        <v>#DIV/0!</v>
      </c>
      <c r="E7" s="39">
        <f>E5-E6</f>
        <v>0</v>
      </c>
      <c r="F7" s="55" t="e">
        <f>E7/E5</f>
        <v>#DIV/0!</v>
      </c>
      <c r="G7" s="93"/>
      <c r="H7" s="50" t="s">
        <v>44</v>
      </c>
      <c r="I7" s="52">
        <f>I5-I6</f>
        <v>0</v>
      </c>
      <c r="J7" s="52">
        <f>J5-J6</f>
        <v>0</v>
      </c>
    </row>
    <row r="8" spans="1:10" ht="15.75" thickBot="1" x14ac:dyDescent="0.3">
      <c r="A8" s="81" t="s">
        <v>24</v>
      </c>
      <c r="B8" s="75"/>
      <c r="C8" s="40">
        <f>'Bilan et compte de résultat '!I24</f>
        <v>0</v>
      </c>
      <c r="D8" s="87"/>
      <c r="E8" s="54">
        <f>'Bilan et compte de résultat '!J24</f>
        <v>0</v>
      </c>
      <c r="F8" s="87"/>
      <c r="G8" s="93"/>
      <c r="H8" s="32"/>
      <c r="I8" s="69">
        <v>2019</v>
      </c>
      <c r="J8" s="104">
        <v>2018</v>
      </c>
    </row>
    <row r="9" spans="1:10" x14ac:dyDescent="0.25">
      <c r="A9" s="108" t="s">
        <v>25</v>
      </c>
      <c r="B9" s="109"/>
      <c r="C9" s="110">
        <f>'Bilan et compte de résultat '!I25</f>
        <v>0</v>
      </c>
      <c r="D9" s="87"/>
      <c r="E9" s="38">
        <f>'Bilan et compte de résultat '!J25</f>
        <v>0</v>
      </c>
      <c r="F9" s="111"/>
      <c r="G9" s="93"/>
      <c r="H9" s="33" t="s">
        <v>49</v>
      </c>
      <c r="I9" s="84">
        <f>C11</f>
        <v>0</v>
      </c>
      <c r="J9" s="35">
        <f>E11</f>
        <v>0</v>
      </c>
    </row>
    <row r="10" spans="1:10" ht="15.75" thickBot="1" x14ac:dyDescent="0.3">
      <c r="A10" s="82" t="s">
        <v>26</v>
      </c>
      <c r="B10" s="76"/>
      <c r="C10" s="41">
        <f>'Bilan et compte de résultat '!I26</f>
        <v>0</v>
      </c>
      <c r="D10" s="112"/>
      <c r="E10" s="113">
        <f>'Bilan et compte de résultat '!J26</f>
        <v>0</v>
      </c>
      <c r="F10" s="111"/>
      <c r="G10" s="93"/>
      <c r="H10" s="5" t="s">
        <v>50</v>
      </c>
      <c r="I10" s="67">
        <f>('Bilan et compte de résultat '!E20+'Bilan et compte de résultat '!E25-'Bilan et compte de résultat '!B27)</f>
        <v>0</v>
      </c>
      <c r="J10" s="37">
        <f>('Bilan et compte de résultat '!F20+'Bilan et compte de résultat '!F25-'Bilan et compte de résultat '!C27)</f>
        <v>0</v>
      </c>
    </row>
    <row r="11" spans="1:10" ht="15.75" thickBot="1" x14ac:dyDescent="0.3">
      <c r="A11" s="100" t="s">
        <v>39</v>
      </c>
      <c r="B11" s="101"/>
      <c r="C11" s="39">
        <f>C7-C8-C9-C10</f>
        <v>0</v>
      </c>
      <c r="D11" s="55" t="e">
        <f>C11/C5</f>
        <v>#DIV/0!</v>
      </c>
      <c r="E11" s="39">
        <f>E7-E8-E9-E10</f>
        <v>0</v>
      </c>
      <c r="F11" s="55" t="e">
        <f>E11/E5</f>
        <v>#DIV/0!</v>
      </c>
      <c r="G11" s="93"/>
      <c r="H11" s="51" t="s">
        <v>51</v>
      </c>
      <c r="I11" s="53" t="e">
        <f>I9/I10</f>
        <v>#DIV/0!</v>
      </c>
      <c r="J11" s="53" t="e">
        <f>J9/J10</f>
        <v>#DIV/0!</v>
      </c>
    </row>
    <row r="12" spans="1:10" x14ac:dyDescent="0.25">
      <c r="A12" s="98" t="s">
        <v>46</v>
      </c>
      <c r="B12" s="99"/>
      <c r="C12" s="40">
        <v>0</v>
      </c>
      <c r="D12" s="88"/>
      <c r="E12" s="54">
        <v>0</v>
      </c>
      <c r="F12" s="88"/>
      <c r="G12" s="93"/>
      <c r="H12" s="29"/>
      <c r="I12" s="29"/>
      <c r="J12" s="29"/>
    </row>
    <row r="13" spans="1:10" x14ac:dyDescent="0.25">
      <c r="A13" s="83" t="s">
        <v>47</v>
      </c>
      <c r="B13" s="56"/>
      <c r="C13" s="105">
        <v>0</v>
      </c>
      <c r="D13" s="94"/>
      <c r="E13" s="105">
        <v>0</v>
      </c>
      <c r="F13" s="94"/>
      <c r="G13" s="93"/>
      <c r="H13" s="49" t="s">
        <v>52</v>
      </c>
      <c r="I13" s="4"/>
      <c r="J13" s="4"/>
    </row>
    <row r="14" spans="1:10" ht="15.75" thickBot="1" x14ac:dyDescent="0.3">
      <c r="A14" s="92" t="s">
        <v>60</v>
      </c>
      <c r="B14" s="58"/>
      <c r="C14" s="96">
        <f>'Bilan et compte de résultat '!I29</f>
        <v>0</v>
      </c>
      <c r="D14" s="94"/>
      <c r="E14" s="97">
        <f>'Bilan et compte de résultat '!J29</f>
        <v>0</v>
      </c>
      <c r="F14" s="95"/>
      <c r="G14" s="93"/>
      <c r="H14" s="49"/>
      <c r="I14" s="4"/>
      <c r="J14" s="4"/>
    </row>
    <row r="15" spans="1:10" ht="15.75" thickBot="1" x14ac:dyDescent="0.3">
      <c r="A15" s="102" t="s">
        <v>48</v>
      </c>
      <c r="B15" s="103"/>
      <c r="C15" s="39">
        <f>C11-C14</f>
        <v>0</v>
      </c>
      <c r="D15" s="55" t="e">
        <f>C15/C5</f>
        <v>#DIV/0!</v>
      </c>
      <c r="E15" s="39">
        <f>E11-E14</f>
        <v>0</v>
      </c>
      <c r="F15" s="106" t="e">
        <f>E15/E5</f>
        <v>#DIV/0!</v>
      </c>
      <c r="G15" s="93"/>
      <c r="H15" s="93"/>
      <c r="I15" s="93"/>
      <c r="J15" s="93"/>
    </row>
  </sheetData>
  <mergeCells count="2">
    <mergeCell ref="A3:F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sqref="A1:F1"/>
    </sheetView>
  </sheetViews>
  <sheetFormatPr baseColWidth="10" defaultRowHeight="15" x14ac:dyDescent="0.25"/>
  <cols>
    <col min="1" max="1" width="19.7109375" customWidth="1"/>
    <col min="2" max="2" width="13.85546875" customWidth="1"/>
    <col min="3" max="3" width="13.7109375" customWidth="1"/>
    <col min="4" max="4" width="17.7109375" customWidth="1"/>
    <col min="5" max="5" width="16" customWidth="1"/>
    <col min="6" max="6" width="14" customWidth="1"/>
    <col min="7" max="7" width="10.85546875" customWidth="1"/>
    <col min="8" max="8" width="26.85546875" customWidth="1"/>
    <col min="9" max="10" width="13.85546875" customWidth="1"/>
    <col min="11" max="11" width="23.140625" customWidth="1"/>
    <col min="12" max="13" width="12.140625" customWidth="1"/>
    <col min="15" max="15" width="12.42578125" bestFit="1" customWidth="1"/>
    <col min="17" max="17" width="11.42578125" bestFit="1" customWidth="1"/>
  </cols>
  <sheetData>
    <row r="1" spans="1:17" ht="15" customHeight="1" thickBot="1" x14ac:dyDescent="0.3">
      <c r="A1" s="116" t="s">
        <v>54</v>
      </c>
      <c r="B1" s="117"/>
      <c r="C1" s="117"/>
      <c r="D1" s="117"/>
      <c r="E1" s="117"/>
      <c r="F1" s="118"/>
      <c r="H1" s="116" t="s">
        <v>55</v>
      </c>
      <c r="I1" s="117"/>
      <c r="J1" s="117"/>
      <c r="K1" s="117"/>
      <c r="L1" s="117"/>
      <c r="M1" s="118"/>
    </row>
    <row r="2" spans="1:17" ht="15.75" thickBot="1" x14ac:dyDescent="0.3">
      <c r="A2" s="1" t="s">
        <v>0</v>
      </c>
      <c r="B2" s="2">
        <v>2019</v>
      </c>
      <c r="C2" s="2">
        <v>2018</v>
      </c>
      <c r="D2" s="2" t="s">
        <v>1</v>
      </c>
      <c r="E2" s="2">
        <v>2019</v>
      </c>
      <c r="F2" s="2">
        <v>2018</v>
      </c>
      <c r="H2" s="59" t="s">
        <v>18</v>
      </c>
      <c r="I2" s="44">
        <v>2019</v>
      </c>
      <c r="J2" s="44">
        <v>2018</v>
      </c>
      <c r="K2" s="60" t="s">
        <v>19</v>
      </c>
      <c r="L2" s="44">
        <v>2019</v>
      </c>
      <c r="M2" s="44">
        <v>2018</v>
      </c>
    </row>
    <row r="3" spans="1:17" x14ac:dyDescent="0.25">
      <c r="A3" s="3" t="s">
        <v>2</v>
      </c>
      <c r="B3" s="61">
        <f>SUM(B4:B6)</f>
        <v>259000</v>
      </c>
      <c r="C3" s="61">
        <f>SUM(C4:C6)</f>
        <v>238500</v>
      </c>
      <c r="D3" s="6" t="s">
        <v>6</v>
      </c>
      <c r="E3" s="61">
        <f>SUM(E4:E6)</f>
        <v>990181</v>
      </c>
      <c r="F3" s="61">
        <f>SUM(F4:F6)</f>
        <v>260500</v>
      </c>
      <c r="G3" s="7"/>
      <c r="H3" s="8" t="s">
        <v>20</v>
      </c>
      <c r="I3" s="34">
        <f>SUM(I4:I9)</f>
        <v>14467319</v>
      </c>
      <c r="J3" s="34">
        <f>SUM(J4:J9)</f>
        <v>7313000</v>
      </c>
      <c r="K3" s="34" t="s">
        <v>27</v>
      </c>
      <c r="L3" s="34">
        <f>L4</f>
        <v>15440000</v>
      </c>
      <c r="M3" s="34">
        <f>M4</f>
        <v>7681000</v>
      </c>
    </row>
    <row r="4" spans="1:17" x14ac:dyDescent="0.25">
      <c r="A4" s="9" t="s">
        <v>3</v>
      </c>
      <c r="B4" s="9"/>
      <c r="C4" s="20"/>
      <c r="D4" s="10" t="s">
        <v>7</v>
      </c>
      <c r="E4" s="10">
        <v>1000</v>
      </c>
      <c r="F4" s="10">
        <v>1000</v>
      </c>
      <c r="G4" s="11"/>
      <c r="H4" s="12" t="s">
        <v>21</v>
      </c>
      <c r="I4" s="12">
        <v>0</v>
      </c>
      <c r="J4" s="13">
        <v>0</v>
      </c>
      <c r="K4" s="64" t="s">
        <v>57</v>
      </c>
      <c r="L4" s="13">
        <v>15440000</v>
      </c>
      <c r="M4" s="13">
        <v>7681000</v>
      </c>
      <c r="O4" s="11"/>
    </row>
    <row r="5" spans="1:17" x14ac:dyDescent="0.25">
      <c r="A5" s="9" t="s">
        <v>4</v>
      </c>
      <c r="B5" s="9">
        <v>139000</v>
      </c>
      <c r="C5" s="20">
        <v>127500</v>
      </c>
      <c r="D5" s="10" t="s">
        <v>8</v>
      </c>
      <c r="E5" s="10">
        <f>+F6</f>
        <v>259500</v>
      </c>
      <c r="F5" s="20">
        <v>0</v>
      </c>
      <c r="G5" s="11"/>
      <c r="H5" s="12" t="s">
        <v>22</v>
      </c>
      <c r="I5" s="12">
        <v>0</v>
      </c>
      <c r="J5" s="13">
        <v>0</v>
      </c>
      <c r="K5" s="14"/>
      <c r="L5" s="12"/>
      <c r="M5" s="13"/>
      <c r="P5" s="11"/>
    </row>
    <row r="6" spans="1:17" ht="15" customHeight="1" thickBot="1" x14ac:dyDescent="0.3">
      <c r="A6" s="15" t="s">
        <v>5</v>
      </c>
      <c r="B6" s="15">
        <v>120000</v>
      </c>
      <c r="C6" s="24">
        <v>111000</v>
      </c>
      <c r="D6" s="17" t="s">
        <v>9</v>
      </c>
      <c r="E6" s="17">
        <v>729681</v>
      </c>
      <c r="F6" s="24">
        <v>259500</v>
      </c>
      <c r="G6" s="11"/>
      <c r="H6" s="12" t="s">
        <v>23</v>
      </c>
      <c r="I6" s="12">
        <v>13211743</v>
      </c>
      <c r="J6" s="13">
        <v>6572500</v>
      </c>
      <c r="K6" s="14"/>
      <c r="L6" s="12"/>
      <c r="M6" s="13"/>
      <c r="O6" s="11"/>
    </row>
    <row r="7" spans="1:17" x14ac:dyDescent="0.25">
      <c r="A7" s="18" t="s">
        <v>10</v>
      </c>
      <c r="B7" s="61">
        <f>SUM(B8:B10)</f>
        <v>4798181</v>
      </c>
      <c r="C7" s="61">
        <f>SUM(C8:C10)</f>
        <v>3938000</v>
      </c>
      <c r="D7" s="19" t="s">
        <v>13</v>
      </c>
      <c r="E7" s="61">
        <f>SUM(E8:E10)</f>
        <v>4067000</v>
      </c>
      <c r="F7" s="61">
        <f>SUM(F8:F10)</f>
        <v>3916000</v>
      </c>
      <c r="G7" s="11"/>
      <c r="H7" s="12" t="s">
        <v>24</v>
      </c>
      <c r="I7" s="12">
        <v>218876</v>
      </c>
      <c r="J7" s="13">
        <v>203000</v>
      </c>
      <c r="K7" s="14"/>
      <c r="L7" s="12"/>
      <c r="M7" s="13"/>
      <c r="O7" s="11"/>
    </row>
    <row r="8" spans="1:17" x14ac:dyDescent="0.25">
      <c r="A8" s="20" t="s">
        <v>11</v>
      </c>
      <c r="B8" s="20"/>
      <c r="C8" s="20">
        <v>0</v>
      </c>
      <c r="D8" s="10" t="s">
        <v>14</v>
      </c>
      <c r="E8" s="10">
        <v>1087000</v>
      </c>
      <c r="F8" s="10">
        <v>1163000</v>
      </c>
      <c r="G8" s="11"/>
      <c r="H8" s="12" t="s">
        <v>25</v>
      </c>
      <c r="I8" s="12">
        <v>990400</v>
      </c>
      <c r="J8" s="13">
        <v>495200</v>
      </c>
      <c r="K8" s="14"/>
      <c r="L8" s="12"/>
      <c r="M8" s="13"/>
      <c r="O8" s="11"/>
    </row>
    <row r="9" spans="1:17" ht="15.75" thickBot="1" x14ac:dyDescent="0.3">
      <c r="A9" s="70" t="s">
        <v>58</v>
      </c>
      <c r="B9" s="20">
        <v>4500000</v>
      </c>
      <c r="C9" s="20">
        <v>3890000</v>
      </c>
      <c r="D9" s="10" t="s">
        <v>15</v>
      </c>
      <c r="E9" s="10">
        <v>2560000</v>
      </c>
      <c r="F9" s="10">
        <v>2452000</v>
      </c>
      <c r="G9" s="11"/>
      <c r="H9" s="21" t="s">
        <v>26</v>
      </c>
      <c r="I9" s="21">
        <v>46300</v>
      </c>
      <c r="J9" s="42">
        <v>42300</v>
      </c>
      <c r="K9" s="23"/>
      <c r="L9" s="21"/>
      <c r="M9" s="42"/>
      <c r="O9" s="11"/>
      <c r="Q9" s="11"/>
    </row>
    <row r="10" spans="1:17" ht="24.75" thickBot="1" x14ac:dyDescent="0.3">
      <c r="A10" s="24" t="s">
        <v>12</v>
      </c>
      <c r="B10" s="24">
        <v>298181</v>
      </c>
      <c r="C10" s="24">
        <v>48000</v>
      </c>
      <c r="D10" s="63" t="s">
        <v>56</v>
      </c>
      <c r="E10" s="10">
        <v>420000</v>
      </c>
      <c r="F10" s="10">
        <v>301000</v>
      </c>
      <c r="G10" s="11"/>
      <c r="H10" s="22" t="s">
        <v>28</v>
      </c>
      <c r="I10" s="42">
        <v>0</v>
      </c>
      <c r="J10" s="42">
        <v>0</v>
      </c>
      <c r="K10" s="25" t="s">
        <v>29</v>
      </c>
      <c r="L10" s="42">
        <v>0</v>
      </c>
      <c r="M10" s="42">
        <v>0</v>
      </c>
    </row>
    <row r="11" spans="1:17" ht="15.75" thickBot="1" x14ac:dyDescent="0.3">
      <c r="A11" s="16" t="s">
        <v>16</v>
      </c>
      <c r="B11" s="26">
        <f>B7+B3</f>
        <v>5057181</v>
      </c>
      <c r="C11" s="26">
        <f>C7+C3</f>
        <v>4176500</v>
      </c>
      <c r="D11" s="62" t="s">
        <v>17</v>
      </c>
      <c r="E11" s="62">
        <f>E7+E3</f>
        <v>5057181</v>
      </c>
      <c r="F11" s="72">
        <f>F7+F3</f>
        <v>4176500</v>
      </c>
      <c r="G11" s="11"/>
      <c r="H11" s="22" t="s">
        <v>30</v>
      </c>
      <c r="I11" s="42">
        <v>0</v>
      </c>
      <c r="J11" s="42">
        <v>0</v>
      </c>
      <c r="K11" s="25" t="s">
        <v>31</v>
      </c>
      <c r="L11" s="42">
        <v>0</v>
      </c>
      <c r="M11" s="42">
        <v>0</v>
      </c>
    </row>
    <row r="12" spans="1:17" ht="15.75" thickBot="1" x14ac:dyDescent="0.3">
      <c r="A12" s="71"/>
      <c r="B12" s="71"/>
      <c r="C12" s="71"/>
      <c r="D12" s="71"/>
      <c r="E12" s="71"/>
      <c r="F12" s="71"/>
      <c r="G12" s="11"/>
      <c r="H12" s="22" t="s">
        <v>59</v>
      </c>
      <c r="I12" s="42">
        <v>243000</v>
      </c>
      <c r="J12" s="42">
        <v>108500</v>
      </c>
      <c r="K12" s="25"/>
      <c r="L12" s="42"/>
      <c r="M12" s="42"/>
    </row>
    <row r="13" spans="1:17" ht="15.75" thickBot="1" x14ac:dyDescent="0.3">
      <c r="A13" s="11"/>
      <c r="B13" s="11"/>
      <c r="C13" s="11"/>
      <c r="D13" s="11"/>
      <c r="E13" s="11"/>
      <c r="F13" s="11"/>
      <c r="G13" s="11"/>
      <c r="H13" s="22" t="s">
        <v>32</v>
      </c>
      <c r="I13" s="25">
        <f>I3+I10+I11+I12</f>
        <v>14710319</v>
      </c>
      <c r="J13" s="25">
        <f>J3+J10+J11+J12</f>
        <v>7421500</v>
      </c>
      <c r="K13" s="25" t="s">
        <v>33</v>
      </c>
      <c r="L13" s="25">
        <f>L11+L10+L3</f>
        <v>15440000</v>
      </c>
      <c r="M13" s="25">
        <f>M11+M10+M3</f>
        <v>7681000</v>
      </c>
    </row>
    <row r="14" spans="1:17" ht="15.75" thickBot="1" x14ac:dyDescent="0.3">
      <c r="A14" s="57" t="s">
        <v>53</v>
      </c>
      <c r="B14" s="11"/>
      <c r="C14" s="11"/>
      <c r="D14" s="11"/>
      <c r="E14" s="11"/>
      <c r="F14" s="11"/>
      <c r="G14" s="11"/>
      <c r="H14" s="27" t="s">
        <v>34</v>
      </c>
      <c r="I14" s="73">
        <f>L13-I13</f>
        <v>729681</v>
      </c>
      <c r="J14" s="73">
        <f>M13-J13</f>
        <v>259500</v>
      </c>
      <c r="K14" s="28" t="s">
        <v>35</v>
      </c>
      <c r="L14" s="28"/>
      <c r="M14" s="43"/>
    </row>
    <row r="15" spans="1:17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45"/>
      <c r="B18" s="45"/>
      <c r="C18" s="47"/>
      <c r="D18" s="46"/>
      <c r="E18" s="46"/>
      <c r="F18" s="48"/>
    </row>
  </sheetData>
  <mergeCells count="2">
    <mergeCell ref="A1:F1"/>
    <mergeCell ref="H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073396-09E9-4096-A15E-DC493F3FC0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D25510-96CB-4970-BE9F-A44AFA147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2181D6-C837-4A72-A7CC-6CF831FEB1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Indicateurs création de valeur</vt:lpstr>
      <vt:lpstr>Bilan et compte de résultat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fpenaud</cp:lastModifiedBy>
  <dcterms:created xsi:type="dcterms:W3CDTF">2019-08-06T14:50:42Z</dcterms:created>
  <dcterms:modified xsi:type="dcterms:W3CDTF">2020-07-30T19:15:44Z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